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fileSharing readOnlyRecommended="1"/>
  <workbookPr filterPrivacy="1"/>
  <xr:revisionPtr revIDLastSave="0" documentId="13_ncr:1_{40691209-165F-489B-A4CC-50C5BEB2D04D}" xr6:coauthVersionLast="46" xr6:coauthVersionMax="46" xr10:uidLastSave="{00000000-0000-0000-0000-000000000000}"/>
  <bookViews>
    <workbookView xWindow="29970" yWindow="-120" windowWidth="24150" windowHeight="15990" xr2:uid="{00000000-000D-0000-FFFF-FFFF00000000}"/>
  </bookViews>
  <sheets>
    <sheet name="GFS" sheetId="2" r:id="rId1"/>
  </sheets>
  <definedNames>
    <definedName name="_xlnm._FilterDatabase" localSheetId="0" hidden="1">GFS!$B$19:$B$45</definedName>
    <definedName name="_xlnm.Print_Area" localSheetId="0">GFS!$A$1:$F$29</definedName>
    <definedName name="Z_7BDA2891_AFA7_4665_B4F4_F7FEC9819113_.wvu.FilterData" localSheetId="0" hidden="1">GFS!$B$19:$B$45</definedName>
  </definedNames>
  <calcPr calcId="181029"/>
  <customWorkbookViews>
    <customWorkbookView name="awa" guid="{7BDA2891-AFA7-4665-B4F4-F7FEC9819113}" maximized="1" xWindow="-13" yWindow="-13" windowWidth="3226" windowHeight="174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AA29" i="2"/>
  <c r="AG29" i="2"/>
  <c r="AE31" i="2"/>
  <c r="AF29" i="2"/>
  <c r="AE29" i="2"/>
  <c r="AC29" i="2"/>
  <c r="AB29" i="2"/>
  <c r="AD29" i="2"/>
  <c r="C24" i="2"/>
  <c r="C14" i="2"/>
  <c r="Y29" i="2"/>
  <c r="C13" i="2"/>
</calcChain>
</file>

<file path=xl/sharedStrings.xml><?xml version="1.0" encoding="utf-8"?>
<sst xmlns="http://schemas.openxmlformats.org/spreadsheetml/2006/main" count="74" uniqueCount="63">
  <si>
    <t>90 degree</t>
  </si>
  <si>
    <t>tee</t>
  </si>
  <si>
    <t>mbar</t>
  </si>
  <si>
    <t>Size (DN)</t>
  </si>
  <si>
    <t>Flow (m3/hr)</t>
  </si>
  <si>
    <t>Propan değerleri</t>
  </si>
  <si>
    <t>Seçilen 90 Degree</t>
  </si>
  <si>
    <t>Seçilen Tee</t>
  </si>
  <si>
    <t>Hesaplama için kullanılan işlem değerleri</t>
  </si>
  <si>
    <t>Sabit Veriler</t>
  </si>
  <si>
    <t>Inlet Pressure:</t>
  </si>
  <si>
    <t>Tee</t>
  </si>
  <si>
    <t>90 Degree</t>
  </si>
  <si>
    <t>GAZ CİNSİ</t>
  </si>
  <si>
    <t xml:space="preserve">PROPAN </t>
  </si>
  <si>
    <t>English</t>
  </si>
  <si>
    <t>Dutch</t>
  </si>
  <si>
    <t>Stroom (m3/hr)</t>
  </si>
  <si>
    <t>Pressure Drop:</t>
  </si>
  <si>
    <t>Inlaatdruk:</t>
  </si>
  <si>
    <t>Tablodaki dil çevirileri</t>
  </si>
  <si>
    <t>Lenght (m)</t>
  </si>
  <si>
    <t>Lengte (m)</t>
  </si>
  <si>
    <t>Natural Gas</t>
  </si>
  <si>
    <t>Propan</t>
  </si>
  <si>
    <t>Drukverlie:</t>
  </si>
  <si>
    <t>90 Bocht</t>
  </si>
  <si>
    <t>T Koppeling</t>
  </si>
  <si>
    <t>Nominale Breedte (DN)</t>
  </si>
  <si>
    <t>Propaan</t>
  </si>
  <si>
    <t>Aardgaz</t>
  </si>
  <si>
    <t xml:space="preserve">    NATURAL GAS (G20)</t>
  </si>
  <si>
    <t xml:space="preserve">    NATURAL GAS (G25)</t>
  </si>
  <si>
    <t>Natural gas (g 20) değerleri</t>
  </si>
  <si>
    <t>Natural gas (g25) değerleri</t>
  </si>
  <si>
    <t>Natural gas değerleri</t>
  </si>
  <si>
    <t>Uk hesaplamaları</t>
  </si>
  <si>
    <t>Belgium hesaplamaları</t>
  </si>
  <si>
    <t>KW</t>
  </si>
  <si>
    <t>D</t>
  </si>
  <si>
    <t>A</t>
  </si>
  <si>
    <t>B</t>
  </si>
  <si>
    <t>F</t>
  </si>
  <si>
    <t>E</t>
  </si>
  <si>
    <t>Chosen E</t>
  </si>
  <si>
    <t>Chosen D</t>
  </si>
  <si>
    <t>Chosen F</t>
  </si>
  <si>
    <t>Chosen B</t>
  </si>
  <si>
    <t>Chosen A</t>
  </si>
  <si>
    <t>C1</t>
  </si>
  <si>
    <t>Gerçek 90 degree 1</t>
  </si>
  <si>
    <t>H (up)</t>
  </si>
  <si>
    <t>H (down)</t>
  </si>
  <si>
    <t>*</t>
  </si>
  <si>
    <r>
      <rPr>
        <b/>
        <sz val="14"/>
        <rFont val="Arial Tur"/>
        <charset val="162"/>
      </rPr>
      <t>Δ</t>
    </r>
    <r>
      <rPr>
        <b/>
        <sz val="14"/>
        <rFont val="Calibri"/>
        <family val="2"/>
        <charset val="162"/>
      </rPr>
      <t>P</t>
    </r>
  </si>
  <si>
    <t>GFS pressure drop calculation tool</t>
  </si>
  <si>
    <t>Installateur:</t>
  </si>
  <si>
    <t>Referentie:</t>
  </si>
  <si>
    <t>Adres:</t>
  </si>
  <si>
    <t>Calorische waarde gas</t>
  </si>
  <si>
    <t>(Pas indien nodig de correcte calorische waarde aan (in kWh/m³))</t>
  </si>
  <si>
    <t>Inlaat druk:</t>
  </si>
  <si>
    <t>Maximale drukval: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</si>
</sst>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000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  <charset val="162"/>
      <scheme val="minor"/>
    </font>
    <font>
      <b/>
      <sz val="14"/>
      <name val="Calibri"/>
      <family val="2"/>
      <charset val="162"/>
    </font>
    <font>
      <b/>
      <sz val="14"/>
      <name val="Arial Tur"/>
      <charset val="162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charset val="162"/>
      <scheme val="minor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8"/>
      <name val="Calibri"/>
      <family val="2"/>
      <scheme val="minor"/>
    </font>
    <font>
      <sz val="18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8F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/>
    <xf numFmtId="0" fontId="2" fillId="2" borderId="10" xfId="0" applyFont="1" applyFill="1" applyBorder="1"/>
    <xf numFmtId="0" fontId="2" fillId="2" borderId="11" xfId="0" applyFont="1" applyFill="1" applyBorder="1"/>
    <xf numFmtId="0" fontId="7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1" fontId="10" fillId="2" borderId="0" xfId="0" applyNumberFormat="1" applyFont="1" applyFill="1" applyAlignment="1">
      <alignment horizontal="center"/>
    </xf>
    <xf numFmtId="164" fontId="11" fillId="2" borderId="0" xfId="0" applyNumberFormat="1" applyFont="1" applyFill="1"/>
    <xf numFmtId="165" fontId="11" fillId="2" borderId="0" xfId="0" applyNumberFormat="1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8" fillId="0" borderId="0" xfId="0" applyFont="1"/>
    <xf numFmtId="0" fontId="9" fillId="2" borderId="0" xfId="0" applyFont="1" applyFill="1" applyAlignment="1">
      <alignment horizontal="center" vertical="top"/>
    </xf>
    <xf numFmtId="0" fontId="12" fillId="2" borderId="0" xfId="0" applyFont="1" applyFill="1"/>
    <xf numFmtId="2" fontId="1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1" fillId="0" borderId="0" xfId="0" applyFont="1" applyBorder="1"/>
    <xf numFmtId="0" fontId="1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7" fillId="0" borderId="0" xfId="0" applyFont="1" applyBorder="1"/>
    <xf numFmtId="0" fontId="4" fillId="2" borderId="0" xfId="0" applyFont="1" applyFill="1" applyBorder="1" applyAlignment="1">
      <alignment horizontal="center"/>
    </xf>
    <xf numFmtId="0" fontId="16" fillId="0" borderId="0" xfId="0" applyFont="1" applyBorder="1"/>
    <xf numFmtId="0" fontId="9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 applyBorder="1"/>
    <xf numFmtId="0" fontId="9" fillId="2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 vertical="top" wrapText="1"/>
    </xf>
    <xf numFmtId="0" fontId="1" fillId="4" borderId="13" xfId="0" applyFont="1" applyFill="1" applyBorder="1"/>
    <xf numFmtId="0" fontId="1" fillId="4" borderId="14" xfId="0" applyFont="1" applyFill="1" applyBorder="1"/>
    <xf numFmtId="0" fontId="1" fillId="4" borderId="9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F$3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</xdr:row>
          <xdr:rowOff>220980</xdr:rowOff>
        </xdr:from>
        <xdr:to>
          <xdr:col>1</xdr:col>
          <xdr:colOff>1996440</xdr:colOff>
          <xdr:row>8</xdr:row>
          <xdr:rowOff>53340</xdr:rowOff>
        </xdr:to>
        <xdr:sp macro="" textlink="">
          <xdr:nvSpPr>
            <xdr:cNvPr id="1030" name="Seçenek Düğmesi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</xdr:row>
          <xdr:rowOff>144780</xdr:rowOff>
        </xdr:from>
        <xdr:to>
          <xdr:col>3</xdr:col>
          <xdr:colOff>1181100</xdr:colOff>
          <xdr:row>8</xdr:row>
          <xdr:rowOff>91440</xdr:rowOff>
        </xdr:to>
        <xdr:sp macro="" textlink="">
          <xdr:nvSpPr>
            <xdr:cNvPr id="1031" name="Seçenek Düğmesi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213360</xdr:rowOff>
        </xdr:from>
        <xdr:to>
          <xdr:col>2</xdr:col>
          <xdr:colOff>1996440</xdr:colOff>
          <xdr:row>8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292100</xdr:colOff>
      <xdr:row>0</xdr:row>
      <xdr:rowOff>0</xdr:rowOff>
    </xdr:from>
    <xdr:to>
      <xdr:col>5</xdr:col>
      <xdr:colOff>477519</xdr:colOff>
      <xdr:row>3</xdr:row>
      <xdr:rowOff>136344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00" y="0"/>
          <a:ext cx="1193799" cy="839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B37CD-DE6C-4BD3-95D3-509664D901BA}">
  <dimension ref="A1:BA43"/>
  <sheetViews>
    <sheetView showGridLines="0" tabSelected="1" zoomScaleNormal="100" workbookViewId="0">
      <selection activeCell="B27" sqref="B27:E27"/>
    </sheetView>
  </sheetViews>
  <sheetFormatPr defaultColWidth="9.109375" defaultRowHeight="14.4" x14ac:dyDescent="0.3"/>
  <cols>
    <col min="1" max="1" width="12.6640625" style="1" customWidth="1"/>
    <col min="2" max="3" width="29.77734375" style="1" bestFit="1" customWidth="1"/>
    <col min="4" max="4" width="20.33203125" style="1" customWidth="1"/>
    <col min="5" max="5" width="14.88671875" style="1" customWidth="1"/>
    <col min="6" max="6" width="14" style="1" customWidth="1"/>
    <col min="7" max="8" width="9.88671875" style="1" customWidth="1"/>
    <col min="9" max="22" width="9.88671875" style="23" customWidth="1"/>
    <col min="23" max="23" width="13.109375" style="23" bestFit="1" customWidth="1"/>
    <col min="24" max="24" width="14.44140625" style="23" bestFit="1" customWidth="1"/>
    <col min="25" max="25" width="15.109375" style="23" bestFit="1" customWidth="1"/>
    <col min="26" max="26" width="16" style="23" bestFit="1" customWidth="1"/>
    <col min="27" max="27" width="14.44140625" style="23" bestFit="1" customWidth="1"/>
    <col min="28" max="28" width="17.33203125" style="23" bestFit="1" customWidth="1"/>
    <col min="29" max="29" width="11.77734375" style="23" bestFit="1" customWidth="1"/>
    <col min="30" max="30" width="10.5546875" style="23" bestFit="1" customWidth="1"/>
    <col min="31" max="31" width="14.77734375" style="23" bestFit="1" customWidth="1"/>
    <col min="32" max="32" width="9.44140625" style="23" bestFit="1" customWidth="1"/>
    <col min="33" max="33" width="9.109375" style="23"/>
    <col min="34" max="34" width="17.88671875" style="23" bestFit="1" customWidth="1"/>
    <col min="35" max="35" width="16.44140625" style="23" bestFit="1" customWidth="1"/>
    <col min="36" max="53" width="9.109375" style="23"/>
    <col min="54" max="16384" width="9.109375" style="1"/>
  </cols>
  <sheetData>
    <row r="1" spans="1:32" ht="23.4" x14ac:dyDescent="0.45">
      <c r="A1" s="43" t="s">
        <v>55</v>
      </c>
      <c r="B1" s="37"/>
      <c r="C1" s="37"/>
      <c r="D1" s="37"/>
      <c r="E1" s="37"/>
      <c r="F1" s="37"/>
      <c r="Y1" s="47" t="s">
        <v>9</v>
      </c>
      <c r="Z1" s="47"/>
      <c r="AA1" s="47"/>
      <c r="AB1" s="47"/>
      <c r="AC1" s="47"/>
      <c r="AD1" s="47"/>
      <c r="AE1" s="25"/>
      <c r="AF1" s="25"/>
    </row>
    <row r="2" spans="1:32" ht="19.2" customHeight="1" x14ac:dyDescent="0.3">
      <c r="A2" s="38"/>
      <c r="B2" s="38"/>
      <c r="C2" s="38"/>
      <c r="D2" s="38"/>
      <c r="E2" s="38"/>
      <c r="F2" s="38"/>
      <c r="Y2" s="44"/>
      <c r="Z2" s="44"/>
      <c r="AA2" s="44"/>
      <c r="AB2" s="44"/>
      <c r="AC2" s="44"/>
      <c r="AD2" s="44"/>
      <c r="AE2" s="25"/>
      <c r="AF2" s="25"/>
    </row>
    <row r="3" spans="1:32" x14ac:dyDescent="0.3">
      <c r="A3" s="45" t="s">
        <v>56</v>
      </c>
      <c r="B3" s="55"/>
      <c r="C3" s="56"/>
      <c r="D3" s="38"/>
      <c r="E3" s="38"/>
      <c r="F3" s="38"/>
      <c r="Y3" s="44"/>
      <c r="Z3" s="44"/>
      <c r="AA3" s="44"/>
      <c r="AB3" s="44"/>
      <c r="AC3" s="44"/>
      <c r="AD3" s="44"/>
      <c r="AE3" s="25"/>
      <c r="AF3" s="25"/>
    </row>
    <row r="4" spans="1:32" x14ac:dyDescent="0.3">
      <c r="A4" s="46" t="s">
        <v>57</v>
      </c>
      <c r="B4" s="55"/>
      <c r="C4" s="56"/>
      <c r="D4" s="38"/>
      <c r="E4" s="38"/>
      <c r="F4" s="38"/>
      <c r="Y4" s="44"/>
      <c r="Z4" s="44"/>
      <c r="AA4" s="44"/>
      <c r="AB4" s="44"/>
      <c r="AC4" s="44"/>
      <c r="AD4" s="44"/>
      <c r="AE4" s="25"/>
      <c r="AF4" s="25"/>
    </row>
    <row r="5" spans="1:32" x14ac:dyDescent="0.3">
      <c r="A5" s="46" t="s">
        <v>58</v>
      </c>
      <c r="B5" s="57"/>
      <c r="C5" s="57"/>
      <c r="D5" s="38"/>
      <c r="E5" s="38"/>
      <c r="F5" s="38"/>
      <c r="Y5" s="44"/>
      <c r="Z5" s="44"/>
      <c r="AA5" s="44"/>
      <c r="AB5" s="44"/>
      <c r="AC5" s="44"/>
      <c r="AD5" s="44"/>
      <c r="AE5" s="25"/>
      <c r="AF5" s="25"/>
    </row>
    <row r="6" spans="1:32" x14ac:dyDescent="0.3">
      <c r="A6" s="38"/>
      <c r="B6" s="57"/>
      <c r="C6" s="57"/>
      <c r="D6" s="38"/>
      <c r="E6" s="38"/>
      <c r="F6" s="38"/>
      <c r="Y6" s="25"/>
      <c r="Z6" s="25"/>
      <c r="AA6" s="24" t="s">
        <v>39</v>
      </c>
      <c r="AB6" s="24" t="s">
        <v>43</v>
      </c>
      <c r="AC6" s="25" t="s">
        <v>0</v>
      </c>
      <c r="AD6" s="25" t="s">
        <v>1</v>
      </c>
      <c r="AE6" s="25"/>
      <c r="AF6" s="25"/>
    </row>
    <row r="7" spans="1:32" ht="18" x14ac:dyDescent="0.35">
      <c r="A7" s="38"/>
      <c r="B7" s="38"/>
      <c r="C7" s="38"/>
      <c r="D7" s="38"/>
      <c r="E7" s="38"/>
      <c r="F7" s="38"/>
      <c r="Y7" s="26"/>
      <c r="Z7" s="27">
        <v>15</v>
      </c>
      <c r="AA7" s="28">
        <v>4.6783010371999993E-2</v>
      </c>
      <c r="AB7" s="29">
        <v>2.0686124564999999</v>
      </c>
      <c r="AC7" s="25">
        <v>0.4</v>
      </c>
      <c r="AD7" s="25">
        <v>0.4</v>
      </c>
      <c r="AE7" s="25"/>
      <c r="AF7" s="25"/>
    </row>
    <row r="8" spans="1:32" ht="18" x14ac:dyDescent="0.35">
      <c r="A8" s="38"/>
      <c r="B8" s="17" t="s">
        <v>32</v>
      </c>
      <c r="C8" s="17" t="s">
        <v>31</v>
      </c>
      <c r="D8" s="21" t="s">
        <v>14</v>
      </c>
      <c r="E8" s="38"/>
      <c r="F8" s="37"/>
      <c r="Y8" s="26"/>
      <c r="Z8" s="27">
        <v>20</v>
      </c>
      <c r="AA8" s="28">
        <v>7.387636217778E-3</v>
      </c>
      <c r="AB8" s="29">
        <v>2.0541469081999999</v>
      </c>
      <c r="AC8" s="25">
        <v>0.4</v>
      </c>
      <c r="AD8" s="25">
        <v>0.4</v>
      </c>
      <c r="AE8" s="25"/>
      <c r="AF8" s="25"/>
    </row>
    <row r="9" spans="1:32" ht="18" x14ac:dyDescent="0.35">
      <c r="A9" s="38"/>
      <c r="B9" s="18"/>
      <c r="C9" s="18"/>
      <c r="D9" s="22"/>
      <c r="E9" s="38"/>
      <c r="F9" s="37"/>
      <c r="Y9" s="26"/>
      <c r="Z9" s="27">
        <v>25</v>
      </c>
      <c r="AA9" s="28">
        <v>2.533803404E-3</v>
      </c>
      <c r="AB9" s="29">
        <v>2.0398046447999998</v>
      </c>
      <c r="AC9" s="25">
        <v>0.4</v>
      </c>
      <c r="AD9" s="25">
        <v>0.4</v>
      </c>
      <c r="AE9" s="25"/>
      <c r="AF9" s="25"/>
    </row>
    <row r="10" spans="1:32" ht="18" x14ac:dyDescent="0.35">
      <c r="A10" s="38"/>
      <c r="B10" s="19" t="s">
        <v>59</v>
      </c>
      <c r="C10" s="19" t="s">
        <v>59</v>
      </c>
      <c r="D10" s="19" t="s">
        <v>59</v>
      </c>
      <c r="E10" s="38"/>
      <c r="F10" s="37"/>
      <c r="Y10" s="26"/>
      <c r="Z10" s="27">
        <v>32</v>
      </c>
      <c r="AA10" s="30">
        <v>7.0507639521199996E-4</v>
      </c>
      <c r="AB10" s="29">
        <v>2.0363650729809999</v>
      </c>
      <c r="AC10" s="25">
        <v>0.6</v>
      </c>
      <c r="AD10" s="25">
        <v>0.7</v>
      </c>
      <c r="AE10" s="25"/>
      <c r="AF10" s="25"/>
    </row>
    <row r="11" spans="1:32" ht="18" x14ac:dyDescent="0.35">
      <c r="A11" s="38"/>
      <c r="B11" s="20">
        <v>9.52</v>
      </c>
      <c r="C11" s="20">
        <v>11.63</v>
      </c>
      <c r="D11" s="20">
        <v>25.95</v>
      </c>
      <c r="E11" s="54" t="s">
        <v>60</v>
      </c>
      <c r="F11" s="54"/>
      <c r="G11" s="2"/>
      <c r="H11" s="2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Y11" s="26"/>
      <c r="Z11" s="27">
        <v>40</v>
      </c>
      <c r="AA11" s="28">
        <v>3.3341375219148002E-4</v>
      </c>
      <c r="AB11" s="29">
        <v>1.979374809094</v>
      </c>
      <c r="AC11" s="25">
        <v>0.6</v>
      </c>
      <c r="AD11" s="25">
        <v>0.7</v>
      </c>
      <c r="AE11" s="25"/>
      <c r="AF11" s="25"/>
    </row>
    <row r="12" spans="1:32" ht="18" x14ac:dyDescent="0.35">
      <c r="A12" s="38"/>
      <c r="B12" s="38"/>
      <c r="C12" s="38"/>
      <c r="D12" s="38"/>
      <c r="E12" s="54"/>
      <c r="F12" s="54"/>
      <c r="G12" s="2"/>
      <c r="H12" s="2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Y12" s="26"/>
      <c r="Z12" s="27">
        <v>50</v>
      </c>
      <c r="AA12" s="28">
        <v>5.4472197093092101E-5</v>
      </c>
      <c r="AB12" s="29">
        <v>2.010803273978</v>
      </c>
      <c r="AC12" s="25">
        <v>0.7</v>
      </c>
      <c r="AD12" s="25">
        <v>1</v>
      </c>
      <c r="AE12" s="25"/>
      <c r="AF12" s="25"/>
    </row>
    <row r="13" spans="1:32" ht="18" x14ac:dyDescent="0.35">
      <c r="A13" s="38"/>
      <c r="B13" s="39" t="s">
        <v>61</v>
      </c>
      <c r="C13" s="40" t="str">
        <f>IF(AF33=1,"21 mbar",IF(AF33=2,"37 mbar",IF(AF33=3,"25 mbar",IF(AF33=4,"21 mbar",IF(AF33=5,"37 mbar")))))</f>
        <v>21 mbar</v>
      </c>
      <c r="D13" s="37"/>
      <c r="E13" s="38"/>
      <c r="F13" s="37"/>
      <c r="Y13" s="26"/>
      <c r="AE13" s="25"/>
      <c r="AF13" s="25"/>
    </row>
    <row r="14" spans="1:32" ht="18" x14ac:dyDescent="0.35">
      <c r="A14" s="38"/>
      <c r="B14" s="39" t="s">
        <v>62</v>
      </c>
      <c r="C14" s="40" t="str">
        <f>IF(AF33=1,"1   mbar",IF(AF33=2,"1   mbar",IF(AF33=3,"1   mbar",IF(AF33=4,"1   mbar",IF(AF33=5,"2   mbar")))))</f>
        <v>1   mbar</v>
      </c>
      <c r="D14" s="37"/>
      <c r="E14" s="38"/>
      <c r="F14" s="37"/>
      <c r="Y14" s="25"/>
      <c r="Z14" s="25"/>
      <c r="AA14" s="25"/>
      <c r="AB14" s="25"/>
      <c r="AC14" s="25"/>
      <c r="AD14" s="25"/>
      <c r="AE14" s="25"/>
      <c r="AF14" s="25"/>
    </row>
    <row r="15" spans="1:32" ht="18.600000000000001" thickBot="1" x14ac:dyDescent="0.4">
      <c r="A15" s="38"/>
      <c r="B15" s="39"/>
      <c r="C15" s="40"/>
      <c r="D15" s="37"/>
      <c r="E15" s="38"/>
      <c r="F15" s="37"/>
      <c r="Y15" s="25"/>
      <c r="Z15" s="25"/>
      <c r="AA15" s="25"/>
      <c r="AB15" s="25"/>
      <c r="AC15" s="25"/>
      <c r="AD15" s="25"/>
      <c r="AE15" s="25"/>
      <c r="AF15" s="25"/>
    </row>
    <row r="16" spans="1:32" ht="18" x14ac:dyDescent="0.35">
      <c r="A16" s="38"/>
      <c r="B16" s="3" t="s">
        <v>38</v>
      </c>
      <c r="C16" s="49" t="s">
        <v>3</v>
      </c>
      <c r="D16" s="50"/>
      <c r="E16" s="4" t="s">
        <v>21</v>
      </c>
      <c r="F16" s="37"/>
      <c r="Y16" s="25"/>
      <c r="Z16" s="25"/>
      <c r="AA16" s="25"/>
      <c r="AB16" s="25"/>
      <c r="AC16" s="25"/>
      <c r="AD16" s="25"/>
      <c r="AE16" s="25"/>
      <c r="AF16" s="25"/>
    </row>
    <row r="17" spans="1:50" ht="18.600000000000001" thickBot="1" x14ac:dyDescent="0.4">
      <c r="A17" s="38"/>
      <c r="B17" s="5">
        <v>25</v>
      </c>
      <c r="C17" s="51">
        <v>25</v>
      </c>
      <c r="D17" s="52"/>
      <c r="E17" s="6">
        <v>10</v>
      </c>
      <c r="F17" s="37"/>
      <c r="Y17" s="25"/>
      <c r="Z17" s="25"/>
      <c r="AA17" s="25"/>
      <c r="AB17" s="25"/>
      <c r="AC17" s="25"/>
      <c r="AD17" s="25"/>
      <c r="AE17" s="25"/>
      <c r="AF17" s="25"/>
    </row>
    <row r="18" spans="1:50" x14ac:dyDescent="0.3">
      <c r="A18" s="38"/>
      <c r="B18" s="38"/>
      <c r="C18" s="38"/>
      <c r="D18" s="38"/>
      <c r="E18" s="38"/>
      <c r="F18" s="37"/>
      <c r="Y18" s="25"/>
      <c r="Z18" s="25"/>
      <c r="AA18" s="25"/>
      <c r="AB18" s="25"/>
      <c r="AC18" s="25"/>
      <c r="AD18" s="25"/>
      <c r="AE18" s="25"/>
      <c r="AF18" s="25"/>
    </row>
    <row r="19" spans="1:50" ht="18" x14ac:dyDescent="0.35">
      <c r="A19" s="38"/>
      <c r="B19" s="7" t="s">
        <v>12</v>
      </c>
      <c r="C19" s="7" t="s">
        <v>11</v>
      </c>
      <c r="D19" s="7" t="s">
        <v>51</v>
      </c>
      <c r="E19" s="7" t="s">
        <v>52</v>
      </c>
      <c r="F19" s="37"/>
      <c r="Y19" s="24" t="s">
        <v>40</v>
      </c>
      <c r="Z19" s="24" t="s">
        <v>41</v>
      </c>
      <c r="AA19" s="25"/>
      <c r="AB19" s="24" t="s">
        <v>42</v>
      </c>
      <c r="AC19" s="25" t="s">
        <v>37</v>
      </c>
      <c r="AD19" s="25"/>
      <c r="AE19" s="25"/>
      <c r="AF19" s="25"/>
    </row>
    <row r="20" spans="1:50" ht="18" x14ac:dyDescent="0.35">
      <c r="A20" s="38"/>
      <c r="B20" s="8">
        <v>0</v>
      </c>
      <c r="C20" s="8">
        <v>0</v>
      </c>
      <c r="D20" s="8">
        <v>0</v>
      </c>
      <c r="E20" s="8">
        <v>0</v>
      </c>
      <c r="F20" s="37"/>
      <c r="Y20" s="31">
        <v>9.7690000000000001</v>
      </c>
      <c r="Z20" s="31">
        <v>1</v>
      </c>
      <c r="AA20" s="25" t="s">
        <v>2</v>
      </c>
      <c r="AB20" s="24">
        <v>1.0284599999999999</v>
      </c>
      <c r="AC20" s="25" t="s">
        <v>33</v>
      </c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x14ac:dyDescent="0.3">
      <c r="A21" s="38"/>
      <c r="B21" s="38"/>
      <c r="C21" s="38"/>
      <c r="D21" s="38"/>
      <c r="E21" s="38"/>
      <c r="F21" s="37"/>
      <c r="Y21" s="31">
        <v>25.95</v>
      </c>
      <c r="Z21" s="31">
        <v>1</v>
      </c>
      <c r="AA21" s="25" t="s">
        <v>2</v>
      </c>
      <c r="AB21" s="24">
        <v>1.63266</v>
      </c>
      <c r="AC21" s="25" t="s">
        <v>5</v>
      </c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x14ac:dyDescent="0.3">
      <c r="A22" s="38"/>
      <c r="B22" s="38"/>
      <c r="C22" s="38"/>
      <c r="D22" s="38"/>
      <c r="E22" s="38"/>
      <c r="F22" s="37"/>
      <c r="Y22" s="31">
        <v>11.63</v>
      </c>
      <c r="Z22" s="31">
        <v>1</v>
      </c>
      <c r="AA22" s="25" t="s">
        <v>2</v>
      </c>
      <c r="AB22" s="24">
        <v>1.0411999999999999</v>
      </c>
      <c r="AC22" s="25" t="s">
        <v>34</v>
      </c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ht="18" x14ac:dyDescent="0.3">
      <c r="A23" s="38"/>
      <c r="B23" s="38"/>
      <c r="C23" s="9" t="s">
        <v>54</v>
      </c>
      <c r="D23" s="38"/>
      <c r="E23" s="38"/>
      <c r="F23" s="37"/>
      <c r="Y23" s="31"/>
      <c r="Z23" s="31"/>
      <c r="AA23" s="25"/>
      <c r="AB23" s="24"/>
      <c r="AC23" s="25"/>
      <c r="AD23" s="25"/>
      <c r="AE23" s="25"/>
      <c r="AF23" s="25"/>
      <c r="AG23" s="25"/>
      <c r="AH23" s="25"/>
      <c r="AI23" s="25"/>
      <c r="AJ23" s="25"/>
      <c r="AK23" s="25"/>
      <c r="AL23" s="47" t="s">
        <v>20</v>
      </c>
      <c r="AM23" s="47"/>
      <c r="AN23" s="47"/>
      <c r="AO23" s="47"/>
      <c r="AP23" s="47"/>
      <c r="AQ23" s="47"/>
      <c r="AR23" s="47"/>
      <c r="AS23" s="47"/>
      <c r="AT23" s="47"/>
      <c r="AU23" s="47"/>
      <c r="AV23" s="25"/>
      <c r="AW23" s="25"/>
      <c r="AX23" s="25"/>
    </row>
    <row r="24" spans="1:50" ht="18" x14ac:dyDescent="0.3">
      <c r="A24" s="38"/>
      <c r="B24" s="37"/>
      <c r="C24" s="10">
        <f>IF(AF33=2,(AD29*AB29*(($B$17/AG29)^(AC29*AA29))+(D20*0.049)-(E20*0.049)),(AD29*AB29*(($B$17/AG29)^(AC29*AA29))-(D20*0.049)+(E20*0.049)))</f>
        <v>0.19204852622893684</v>
      </c>
      <c r="D24" s="37" t="s">
        <v>53</v>
      </c>
      <c r="E24" s="37"/>
      <c r="F24" s="41"/>
      <c r="G24" s="11"/>
      <c r="H24" s="1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Y24" s="31"/>
      <c r="Z24" s="31"/>
      <c r="AA24" s="25"/>
      <c r="AB24" s="24"/>
      <c r="AC24" s="25" t="s">
        <v>36</v>
      </c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x14ac:dyDescent="0.3">
      <c r="A25" s="38"/>
      <c r="B25" s="37"/>
      <c r="C25" s="37"/>
      <c r="D25" s="37"/>
      <c r="E25" s="37"/>
      <c r="F25" s="37"/>
      <c r="Y25" s="31">
        <v>10.81</v>
      </c>
      <c r="Z25" s="31">
        <v>1</v>
      </c>
      <c r="AA25" s="25" t="s">
        <v>2</v>
      </c>
      <c r="AB25" s="33">
        <v>1</v>
      </c>
      <c r="AC25" s="25" t="s">
        <v>35</v>
      </c>
      <c r="AD25" s="25"/>
      <c r="AE25" s="25"/>
      <c r="AF25" s="25"/>
      <c r="AG25" s="25"/>
      <c r="AH25" s="25"/>
      <c r="AI25" s="25"/>
      <c r="AJ25" s="25"/>
      <c r="AK25" s="25"/>
      <c r="AL25" s="25" t="s">
        <v>15</v>
      </c>
      <c r="AM25" s="34" t="s">
        <v>21</v>
      </c>
      <c r="AN25" s="34" t="s">
        <v>12</v>
      </c>
      <c r="AO25" s="34" t="s">
        <v>11</v>
      </c>
      <c r="AP25" s="34" t="s">
        <v>3</v>
      </c>
      <c r="AQ25" s="34" t="s">
        <v>4</v>
      </c>
      <c r="AR25" s="34" t="s">
        <v>10</v>
      </c>
      <c r="AS25" s="34" t="s">
        <v>18</v>
      </c>
      <c r="AT25" s="34" t="s">
        <v>23</v>
      </c>
      <c r="AU25" s="34" t="s">
        <v>24</v>
      </c>
      <c r="AV25" s="25"/>
      <c r="AW25" s="25"/>
      <c r="AX25" s="25"/>
    </row>
    <row r="26" spans="1:50" x14ac:dyDescent="0.3">
      <c r="A26" s="38"/>
      <c r="B26" s="48" t="str">
        <f>IF($Y$29&gt;C24,"*Deze diameter is toegelaten. U kan voor een kleinere diameter nagaan of de drukval onder 1mbar blijft.","*De drukval is te hoog. Verhoog de diameter aub.")</f>
        <v>*Deze diameter is toegelaten. U kan voor een kleinere diameter nagaan of de drukval onder 1mbar blijft.</v>
      </c>
      <c r="C26" s="48"/>
      <c r="D26" s="48"/>
      <c r="E26" s="48"/>
      <c r="F26" s="37"/>
      <c r="Y26" s="31">
        <v>25.86</v>
      </c>
      <c r="Z26" s="31">
        <v>2</v>
      </c>
      <c r="AA26" s="25" t="s">
        <v>2</v>
      </c>
      <c r="AB26" s="24">
        <v>1.5915999999999999</v>
      </c>
      <c r="AC26" s="25" t="s">
        <v>5</v>
      </c>
      <c r="AD26" s="25"/>
      <c r="AE26" s="25"/>
      <c r="AF26" s="25"/>
      <c r="AG26" s="25"/>
      <c r="AH26" s="25"/>
      <c r="AI26" s="25"/>
      <c r="AJ26" s="25"/>
      <c r="AK26" s="25"/>
      <c r="AL26" s="25" t="s">
        <v>16</v>
      </c>
      <c r="AM26" s="25" t="s">
        <v>22</v>
      </c>
      <c r="AN26" s="25" t="s">
        <v>26</v>
      </c>
      <c r="AO26" s="25" t="s">
        <v>27</v>
      </c>
      <c r="AP26" s="25" t="s">
        <v>28</v>
      </c>
      <c r="AQ26" s="25" t="s">
        <v>17</v>
      </c>
      <c r="AR26" s="25" t="s">
        <v>19</v>
      </c>
      <c r="AS26" s="25" t="s">
        <v>25</v>
      </c>
      <c r="AT26" s="25" t="s">
        <v>30</v>
      </c>
      <c r="AU26" s="25" t="s">
        <v>29</v>
      </c>
      <c r="AV26" s="25"/>
      <c r="AW26" s="25"/>
      <c r="AX26" s="25"/>
    </row>
    <row r="27" spans="1:50" ht="18" x14ac:dyDescent="0.35">
      <c r="A27" s="37"/>
      <c r="B27" s="53"/>
      <c r="C27" s="53"/>
      <c r="D27" s="53"/>
      <c r="E27" s="53"/>
      <c r="F27" s="37"/>
      <c r="Y27" s="47" t="s">
        <v>8</v>
      </c>
      <c r="Z27" s="47"/>
      <c r="AA27" s="47"/>
      <c r="AB27" s="47"/>
      <c r="AC27" s="47"/>
      <c r="AD27" s="47"/>
      <c r="AE27" s="47"/>
      <c r="AF27" s="47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x14ac:dyDescent="0.3">
      <c r="A28" s="37"/>
      <c r="B28" s="38"/>
      <c r="C28" s="38"/>
      <c r="D28" s="38"/>
      <c r="E28" s="38"/>
      <c r="F28" s="37"/>
      <c r="Y28" s="25" t="s">
        <v>47</v>
      </c>
      <c r="Z28" s="25"/>
      <c r="AA28" s="25" t="s">
        <v>46</v>
      </c>
      <c r="AB28" s="25" t="s">
        <v>45</v>
      </c>
      <c r="AC28" s="25" t="s">
        <v>44</v>
      </c>
      <c r="AD28" s="24" t="s">
        <v>49</v>
      </c>
      <c r="AE28" s="24" t="s">
        <v>6</v>
      </c>
      <c r="AF28" s="24" t="s">
        <v>7</v>
      </c>
      <c r="AG28" s="24" t="s">
        <v>48</v>
      </c>
      <c r="AH28" s="25"/>
      <c r="AI28" s="24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ht="18" x14ac:dyDescent="0.35">
      <c r="A29" s="37"/>
      <c r="B29" s="42"/>
      <c r="C29" s="42"/>
      <c r="D29" s="42"/>
      <c r="E29" s="42"/>
      <c r="F29" s="37"/>
      <c r="Y29" s="35">
        <f>IF(AF33=2,Z21,IF(AF33=1,Z20,IF(AF33=3,Z22,IF(AF33=4,Z25,IF(AF33=5,Z26)))))</f>
        <v>1</v>
      </c>
      <c r="Z29" s="25"/>
      <c r="AA29" s="25">
        <f>IF(AF33=2,AB21,IF(AF33=1,AB20,IF(AF33=3,AB22,IF(AF33=4,AB25,IF(AF33=5,AB26)))))</f>
        <v>1.0284599999999999</v>
      </c>
      <c r="AB29" s="30">
        <f>IF(C17=Z7,AA7,IF(C17=Z8,AA8,IF(C17=Z9,AA9,IF(C17=Z10,AA10,IF(C17=Z11,AA11,IF(C17=Z12,AA12,0))))))</f>
        <v>2.533803404E-3</v>
      </c>
      <c r="AC29" s="25">
        <f>IF(C17=Z7,AB7,IF(C17=Z8,AB8,IF(C17=Z9,AB9,IF(C17=Z10,AB10,IF(C17=Z11,AB11,IF(C17=Z12,AB12,0))))))</f>
        <v>2.0398046447999998</v>
      </c>
      <c r="AD29" s="24">
        <f>E17+(AE31*AE29)+(C20*AF29)</f>
        <v>10</v>
      </c>
      <c r="AE29" s="25">
        <f>IF(C17=Z7,AC7,IF(C17=Z8,AC8,IF(C17=Z9,AC9,IF(C17=Z10,AC10,IF(C17=Z11,AC11,IF(C17=Z12,AC12,0))))))</f>
        <v>0.4</v>
      </c>
      <c r="AF29" s="25">
        <f>IF(C17=Z7,AD7,IF(C17=Z8,AD8,IF(C17=Z9,AD9,IF(C17=Z10,AD10,IF(C17=Z11,AD11,IF(C17=Z12,AD12,0))))))</f>
        <v>0.4</v>
      </c>
      <c r="AG29" s="36">
        <f>IF(AF33=2,D11,IF(AF33=1,B11,IF(AF33=3,C11,IF(AF33=4,Y25,IF(AF33=5,Y26)))))</f>
        <v>9.52</v>
      </c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ht="18" x14ac:dyDescent="0.35">
      <c r="B30" s="13"/>
      <c r="C30" s="12"/>
      <c r="D30" s="12"/>
      <c r="E30" s="12"/>
      <c r="Y30" s="25"/>
      <c r="Z30" s="25"/>
      <c r="AA30" s="25"/>
      <c r="AB30" s="25"/>
      <c r="AC30" s="25"/>
      <c r="AD30" s="25"/>
      <c r="AE30" s="24" t="s">
        <v>50</v>
      </c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x14ac:dyDescent="0.3">
      <c r="B31" s="2"/>
      <c r="C31" s="2"/>
      <c r="D31" s="2"/>
      <c r="E31" s="2"/>
      <c r="Y31" s="25"/>
      <c r="Z31" s="25"/>
      <c r="AA31" s="25"/>
      <c r="AB31" s="25"/>
      <c r="AC31" s="25"/>
      <c r="AD31" s="25"/>
      <c r="AE31" s="25">
        <f>IF(B20=0,0,IF(B20=1,0,IF(B20=2,0,IF(B20=3,0,IF(B20=4,0,B20-4)))))</f>
        <v>0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x14ac:dyDescent="0.3">
      <c r="B32" s="2"/>
      <c r="C32" s="2"/>
      <c r="D32" s="2"/>
      <c r="E32" s="2"/>
      <c r="Y32" s="25"/>
      <c r="Z32" s="25"/>
      <c r="AA32" s="25"/>
      <c r="AB32" s="25"/>
      <c r="AC32" s="25"/>
      <c r="AD32" s="25"/>
      <c r="AE32" s="25"/>
      <c r="AF32" s="24" t="s">
        <v>13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18" x14ac:dyDescent="0.35">
      <c r="B33" s="2"/>
      <c r="C33" s="2"/>
      <c r="D33" s="2"/>
      <c r="E33" s="2"/>
      <c r="Y33" s="25"/>
      <c r="Z33" s="25"/>
      <c r="AA33" s="25"/>
      <c r="AB33" s="25"/>
      <c r="AC33" s="24"/>
      <c r="AD33" s="25"/>
      <c r="AE33" s="25"/>
      <c r="AF33" s="36">
        <v>1</v>
      </c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2:50" ht="18" x14ac:dyDescent="0.3">
      <c r="B34" s="2"/>
      <c r="C34" s="14"/>
      <c r="D34" s="2"/>
      <c r="E34" s="2"/>
      <c r="Y34" s="25"/>
      <c r="Z34" s="25"/>
      <c r="AA34" s="25"/>
      <c r="AB34" s="25"/>
      <c r="AC34" s="25"/>
      <c r="AD34" s="24"/>
      <c r="AE34" s="24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2:50" ht="18" x14ac:dyDescent="0.3">
      <c r="B35" s="2"/>
      <c r="C35" s="15"/>
      <c r="D35" s="2"/>
      <c r="E35" s="2"/>
      <c r="Y35" s="25"/>
      <c r="Z35" s="25"/>
      <c r="AA35" s="25"/>
      <c r="AB35" s="25"/>
      <c r="AC35" s="25"/>
      <c r="AD35" s="24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2:50" x14ac:dyDescent="0.3">
      <c r="B36" s="2"/>
      <c r="C36" s="2"/>
      <c r="D36" s="2"/>
      <c r="E36" s="2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2:50" x14ac:dyDescent="0.3">
      <c r="B37" s="2"/>
      <c r="C37" s="2"/>
      <c r="D37" s="2"/>
      <c r="E37" s="2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2:50" x14ac:dyDescent="0.3">
      <c r="B38" s="2"/>
      <c r="C38" s="2"/>
      <c r="D38" s="2"/>
      <c r="E38" s="2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2:50" ht="18" x14ac:dyDescent="0.3">
      <c r="B39" s="2"/>
      <c r="C39" s="14"/>
      <c r="D39" s="2"/>
      <c r="E39" s="2"/>
    </row>
    <row r="40" spans="2:50" ht="18" x14ac:dyDescent="0.3">
      <c r="B40" s="2"/>
      <c r="C40" s="15"/>
      <c r="D40" s="2"/>
      <c r="E40" s="2"/>
    </row>
    <row r="41" spans="2:50" ht="26.7" customHeight="1" x14ac:dyDescent="0.3"/>
    <row r="43" spans="2:50" x14ac:dyDescent="0.3">
      <c r="C43" s="16"/>
    </row>
  </sheetData>
  <customSheetViews>
    <customSheetView guid="{7BDA2891-AFA7-4665-B4F4-F7FEC9819113}" showGridLines="0">
      <selection activeCell="F7" sqref="F7"/>
      <pageMargins left="0.7" right="0.7" top="0.75" bottom="0.75" header="0.3" footer="0.3"/>
      <pageSetup paperSize="9" orientation="portrait" r:id="rId1"/>
    </customSheetView>
  </customSheetViews>
  <mergeCells count="12">
    <mergeCell ref="AL23:AU23"/>
    <mergeCell ref="B26:E26"/>
    <mergeCell ref="Y1:AD1"/>
    <mergeCell ref="Y27:AF27"/>
    <mergeCell ref="C16:D16"/>
    <mergeCell ref="C17:D17"/>
    <mergeCell ref="B27:E27"/>
    <mergeCell ref="E11:F12"/>
    <mergeCell ref="B4:C4"/>
    <mergeCell ref="B5:C5"/>
    <mergeCell ref="B6:C6"/>
    <mergeCell ref="B3:C3"/>
  </mergeCells>
  <conditionalFormatting sqref="AA20:AA22">
    <cfRule type="uniqueValues" dxfId="1" priority="2"/>
  </conditionalFormatting>
  <conditionalFormatting sqref="AA25:AA26">
    <cfRule type="uniqueValues" dxfId="0" priority="1"/>
  </conditionalFormatting>
  <dataValidations count="1">
    <dataValidation type="list" allowBlank="1" showInputMessage="1" showErrorMessage="1" sqref="Y7:Y13 C17:D17" xr:uid="{4C78F936-E84A-4D15-9968-5441C1069C58}">
      <formula1>$Z$7:$Z$12</formula1>
    </dataValidation>
  </dataValidations>
  <pageMargins left="0.7" right="0.7" top="0.75" bottom="0.75" header="0.3" footer="0.3"/>
  <pageSetup paperSize="9" scale="71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Seçenek Düğmesi 6">
              <controlPr defaultSize="0" autoFill="0" autoLine="0" autoPict="0">
                <anchor moveWithCells="1">
                  <from>
                    <xdr:col>1</xdr:col>
                    <xdr:colOff>7620</xdr:colOff>
                    <xdr:row>6</xdr:row>
                    <xdr:rowOff>220980</xdr:rowOff>
                  </from>
                  <to>
                    <xdr:col>1</xdr:col>
                    <xdr:colOff>1996440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çenek Düğmesi 7">
              <controlPr defaultSize="0" autoFill="0" autoLine="0" autoPict="0">
                <anchor moveWithCells="1">
                  <from>
                    <xdr:col>3</xdr:col>
                    <xdr:colOff>45720</xdr:colOff>
                    <xdr:row>6</xdr:row>
                    <xdr:rowOff>144780</xdr:rowOff>
                  </from>
                  <to>
                    <xdr:col>3</xdr:col>
                    <xdr:colOff>1181100</xdr:colOff>
                    <xdr:row>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213360</xdr:rowOff>
                  </from>
                  <to>
                    <xdr:col>2</xdr:col>
                    <xdr:colOff>1996440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GFS</vt:lpstr>
      <vt:lpstr>GFS!Print_Area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2021-03-31T09:34:19Z</dcterms:modified>
</cp:coreProperties>
</file>